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85" activeTab="0"/>
  </bookViews>
  <sheets>
    <sheet name="EGYÉNI NEVEZÉSI LAP" sheetId="1" r:id="rId1"/>
    <sheet name="Munka3" sheetId="2" state="hidden" r:id="rId2"/>
    <sheet name="language" sheetId="3" state="hidden" r:id="rId3"/>
  </sheets>
  <definedNames>
    <definedName name="Cadet_I_1_Gup">'Munka3'!$E$27</definedName>
    <definedName name="Cadet_I_2_Gup">'Munka3'!$E$26</definedName>
    <definedName name="Cadet_I_3_Gup">'Munka3'!$E$25</definedName>
    <definedName name="Cadet_I_4_Gup">'Munka3'!$E$24</definedName>
    <definedName name="Cadet_I_5_Gup">'Munka3'!$E$23</definedName>
    <definedName name="Cadet_I_6_Gup">'Munka3'!$E$22</definedName>
    <definedName name="Cadet_I_7_Gup">'Munka3'!$E$21</definedName>
    <definedName name="Cadet_I_8_Gup">'Munka3'!$E$20</definedName>
    <definedName name="Cadet_I_9_Gup">'Munka3'!$E$19</definedName>
    <definedName name="Cadet_I_I_Dan">'Munka3'!$E$28</definedName>
    <definedName name="Cadet_I_II_Dan">'Munka3'!$E$29</definedName>
    <definedName name="Cadet_I_III_Dan">'Munka3'!$E$30</definedName>
    <definedName name="Cadet_IBoy">'Munka3'!$J$19:$J$23</definedName>
    <definedName name="Cadet_IGirl">'Munka3'!$K$19:$K$23</definedName>
    <definedName name="Cadet_II_1_Gup">'Munka3'!$F$27</definedName>
    <definedName name="Cadet_II_2_Gup">'Munka3'!$F$26</definedName>
    <definedName name="Cadet_II_3_Gup">'Munka3'!$F$25</definedName>
    <definedName name="Cadet_II_4_Gup">'Munka3'!$F$24</definedName>
    <definedName name="Cadet_II_5_Gup">'Munka3'!$F$23</definedName>
    <definedName name="Cadet_II_6_Gup">'Munka3'!$F$22</definedName>
    <definedName name="Cadet_II_7_Gup">'Munka3'!$F$21</definedName>
    <definedName name="Cadet_II_8_Gup">'Munka3'!$F$20</definedName>
    <definedName name="Cadet_II_9_Gup">'Munka3'!$F$19</definedName>
    <definedName name="Cadet_II_I_Dan">'Munka3'!$F$28</definedName>
    <definedName name="Cadet_II_II_Dan">'Munka3'!$F$29</definedName>
    <definedName name="Cadet_II_III_Dan">'Munka3'!$F$30</definedName>
    <definedName name="Cadet_IIBoy">'Munka3'!$L$19:$L$23</definedName>
    <definedName name="Cadet_IIGirl">'Munka3'!$M$19:$M$23</definedName>
    <definedName name="Children_1_Gup">'Munka3'!$D$27</definedName>
    <definedName name="Children_2_Gup">'Munka3'!$D$26</definedName>
    <definedName name="Children_3_Gup">'Munka3'!$D$25</definedName>
    <definedName name="Children_4_Gup">'Munka3'!$D$24</definedName>
    <definedName name="Children_5_Gup">'Munka3'!$D$23</definedName>
    <definedName name="Children_6_Gup">'Munka3'!$D$22</definedName>
    <definedName name="Children_7_Gup">'Munka3'!$D$21</definedName>
    <definedName name="Children_8_Gup">'Munka3'!$D$20</definedName>
    <definedName name="Children_9_Gup">'Munka3'!$D$19</definedName>
    <definedName name="ChildrenBoy">'Munka3'!$H$19:$H$23</definedName>
    <definedName name="ChildrenGirl">'Munka3'!$I$19:$I$23</definedName>
    <definedName name="Csapat_Kor">'Munka3'!$A$2:$A$5</definedName>
    <definedName name="Fokozat">'Munka3'!$C$2:$C$16</definedName>
    <definedName name="Gyermek_1_Gup">'Munka3'!$D$10</definedName>
    <definedName name="Gyermek_2_Gup">'Munka3'!$D$9</definedName>
    <definedName name="Gyermek_3_Gup">'Munka3'!$D$8</definedName>
    <definedName name="Gyermek_4_Gup">'Munka3'!$D$7</definedName>
    <definedName name="Gyermek_5_Gup">'Munka3'!$D$6</definedName>
    <definedName name="Gyermek_6_Gup">'Munka3'!$D$5</definedName>
    <definedName name="Gyermek_7_Gup">'Munka3'!$D$4</definedName>
    <definedName name="Gyermek_8_Gup">'Munka3'!$D$3</definedName>
    <definedName name="Gyermek_9_Gup">'Munka3'!$D$2</definedName>
    <definedName name="GyermekFiú">'Munka3'!$H$2:$H$6</definedName>
    <definedName name="GyermekLány">'Munka3'!$I$2:$I$6</definedName>
    <definedName name="Ifjúsági_1_Gup">'Munka3'!$G$10</definedName>
    <definedName name="Ifjúsági_2_Gup">'Munka3'!$G$9</definedName>
    <definedName name="Ifjúsági_3_Gup">'Munka3'!$G$8</definedName>
    <definedName name="Ifjúsági_4_Gup">'Munka3'!$G$7</definedName>
    <definedName name="Ifjúsági_5_Gup">'Munka3'!$G$6</definedName>
    <definedName name="Ifjúsági_6_Gup">'Munka3'!$G$5</definedName>
    <definedName name="Ifjúsági_7_Gup">'Munka3'!$G$4</definedName>
    <definedName name="Ifjúsági_8_Gup">'Munka3'!$G$3</definedName>
    <definedName name="Ifjúsági_9_Gup">'Munka3'!$G$2</definedName>
    <definedName name="Ifjúsági_I_Dan">'Munka3'!$G$11</definedName>
    <definedName name="Ifjúsági_II_Dan">'Munka3'!$G$12</definedName>
    <definedName name="Ifjúsági_III_Dan">'Munka3'!$G$13</definedName>
    <definedName name="IfjúságiFiú">'Munka3'!$N$2:$N$7</definedName>
    <definedName name="IfjúságiFiúTörés">'Munka3'!$P$2:$P$3</definedName>
    <definedName name="IfjúságiLány">'Munka3'!$O$2:$O$6</definedName>
    <definedName name="Junior_1_Gup">'Munka3'!$G$27</definedName>
    <definedName name="Junior_2_Gup">'Munka3'!$G$26</definedName>
    <definedName name="Junior_3_Gup">'Munka3'!$G$25</definedName>
    <definedName name="Junior_4_Gup">'Munka3'!$G$24</definedName>
    <definedName name="Junior_5_Gup">'Munka3'!$G$23</definedName>
    <definedName name="Junior_6_Gup">'Munka3'!$G$22</definedName>
    <definedName name="Junior_7_Gup">'Munka3'!$G$21</definedName>
    <definedName name="Junior_8_Gup">'Munka3'!$G$20</definedName>
    <definedName name="Junior_9_Gup">'Munka3'!$G$19</definedName>
    <definedName name="Junior_I_Dan">'Munka3'!$G$28</definedName>
    <definedName name="Junior_II_Dan">'Munka3'!$G$29</definedName>
    <definedName name="Junior_III_Dan">'Munka3'!$G$30</definedName>
    <definedName name="JuniorBoy">'Munka3'!$N$19:$N$24</definedName>
    <definedName name="JuniorBoyTörés">'Munka3'!$P$19:$P$20</definedName>
    <definedName name="JuniorGirl">'Munka3'!$O$19:$O$23</definedName>
    <definedName name="Korosztály">'Munka3'!$A$2:$A$5</definedName>
    <definedName name="Nem">'Munka3'!$B$2:$B$3</definedName>
    <definedName name="_xlnm.Print_Area" localSheetId="0">'EGYÉNI NEVEZÉSI LAP'!$A$1:$J$59</definedName>
    <definedName name="Övfokozat">'Munka3'!$C$2:$C$16</definedName>
    <definedName name="Serdölő_II_1_Gup">'Munka3'!$F$10</definedName>
    <definedName name="Serdölő_II_2_Gup">'Munka3'!$F$9</definedName>
    <definedName name="Serdölő_II_3_Gup">'Munka3'!$F$8</definedName>
    <definedName name="Serdölő_II_4_Gup">'Munka3'!$F$7</definedName>
    <definedName name="Serdölő_II_5_Gup">'Munka3'!$F$6</definedName>
    <definedName name="Serdölő_II_6_Gup">'Munka3'!$F$5</definedName>
    <definedName name="Serdölő_II_7_Gup">'Munka3'!$F$4</definedName>
    <definedName name="Serdölő_II_8_Gup">'Munka3'!$F$3</definedName>
    <definedName name="Serdölő_II_9_Gup">'Munka3'!$F$2</definedName>
    <definedName name="Serdülő_I_1_Gup">'Munka3'!$E$10</definedName>
    <definedName name="Serdülő_I_2_Gup">'Munka3'!$E$9</definedName>
    <definedName name="Serdülő_I_3_Gup">'Munka3'!$E$8</definedName>
    <definedName name="Serdülő_I_4_Gup">'Munka3'!$E$7</definedName>
    <definedName name="Serdülő_I_5_Gup">'Munka3'!$E$6</definedName>
    <definedName name="Serdülő_I_6_Gup">'Munka3'!$E$5</definedName>
    <definedName name="Serdülő_I_7_Gup">'Munka3'!$E$4</definedName>
    <definedName name="Serdülő_I_8_Gup">'Munka3'!$E$3</definedName>
    <definedName name="Serdülő_I_9_Gup">'Munka3'!$E$2</definedName>
    <definedName name="Serdülő_I_I_Dan">'Munka3'!$E$11</definedName>
    <definedName name="Serdülő_I_II_Dan">'Munka3'!$E$12</definedName>
    <definedName name="Serdülő_I_III_Dan">'Munka3'!$E$13</definedName>
    <definedName name="Serdülő_IFiú">'Munka3'!$J$2:$J$6</definedName>
    <definedName name="Serdülő_II_I_Dan">'Munka3'!$F$11</definedName>
    <definedName name="Serdülő_II_II_Dan">'Munka3'!$F$12</definedName>
    <definedName name="Serdülő_II_III_Dan">'Munka3'!$F$13</definedName>
    <definedName name="Serdülő_IIFiú">'Munka3'!$L$2:$L$6</definedName>
    <definedName name="Serdülő_IILány">'Munka3'!$M$2:$M$6</definedName>
    <definedName name="Serdülő_ILány">'Munka3'!$K$2:$K$6</definedName>
  </definedNames>
  <calcPr fullCalcOnLoad="1"/>
</workbook>
</file>

<file path=xl/sharedStrings.xml><?xml version="1.0" encoding="utf-8"?>
<sst xmlns="http://schemas.openxmlformats.org/spreadsheetml/2006/main" count="292" uniqueCount="109">
  <si>
    <t>Név</t>
  </si>
  <si>
    <t>Fizetendő</t>
  </si>
  <si>
    <t>Nr.</t>
  </si>
  <si>
    <t>Fiú</t>
  </si>
  <si>
    <t>Csapat, Egyesület neve</t>
  </si>
  <si>
    <t>Ifjúsági</t>
  </si>
  <si>
    <t>Lány</t>
  </si>
  <si>
    <t>Edző neve, telefonszáma, előrhetősége</t>
  </si>
  <si>
    <t>Fokozat</t>
  </si>
  <si>
    <t>Korosztály</t>
  </si>
  <si>
    <t>Nem</t>
  </si>
  <si>
    <t>IfjúságiFiú</t>
  </si>
  <si>
    <t>IfjúságiLány</t>
  </si>
  <si>
    <t>-25kg</t>
  </si>
  <si>
    <t>-28kg</t>
  </si>
  <si>
    <t>-30kg</t>
  </si>
  <si>
    <t>-35kg</t>
  </si>
  <si>
    <t>-40kg</t>
  </si>
  <si>
    <t>+40kg</t>
  </si>
  <si>
    <t>-55kg</t>
  </si>
  <si>
    <t>-50kg</t>
  </si>
  <si>
    <t>-45kg</t>
  </si>
  <si>
    <t>-60kg</t>
  </si>
  <si>
    <t>-65kg</t>
  </si>
  <si>
    <t>-70kg</t>
  </si>
  <si>
    <t>Gyermek</t>
  </si>
  <si>
    <t>GyermekFiú</t>
  </si>
  <si>
    <t>GyermekLány</t>
  </si>
  <si>
    <t>9.-8.-7. gup</t>
  </si>
  <si>
    <t>6.-5.-4. gup</t>
  </si>
  <si>
    <t>3.-2.-1. gup</t>
  </si>
  <si>
    <t>_9_Gup</t>
  </si>
  <si>
    <t>_5_Gup</t>
  </si>
  <si>
    <t>_1_Gup</t>
  </si>
  <si>
    <t>_2_Gup</t>
  </si>
  <si>
    <t>_3_Gup</t>
  </si>
  <si>
    <t>_4_Gup</t>
  </si>
  <si>
    <t>_6_Gup</t>
  </si>
  <si>
    <t>_7_Gup</t>
  </si>
  <si>
    <t>_8_Gup</t>
  </si>
  <si>
    <t>PL</t>
  </si>
  <si>
    <t>Példa Jenő</t>
  </si>
  <si>
    <t>GyermekForma</t>
  </si>
  <si>
    <t>IfjúságiForma</t>
  </si>
  <si>
    <t>SerdülőForma</t>
  </si>
  <si>
    <t>Törés</t>
  </si>
  <si>
    <t>Igen</t>
  </si>
  <si>
    <t>+60kg</t>
  </si>
  <si>
    <t>I.-III. Dan</t>
  </si>
  <si>
    <t>SerdülőIFiú</t>
  </si>
  <si>
    <t>SerdülőILány</t>
  </si>
  <si>
    <t>SerdülőIIFiú</t>
  </si>
  <si>
    <t>SerdülőIILány</t>
  </si>
  <si>
    <t>+45kg</t>
  </si>
  <si>
    <t>+55kg</t>
  </si>
  <si>
    <t>+70kg</t>
  </si>
  <si>
    <t>-52kg</t>
  </si>
  <si>
    <t>-59kg</t>
  </si>
  <si>
    <t>-66kg</t>
  </si>
  <si>
    <t>+66kg</t>
  </si>
  <si>
    <t>Hungarian</t>
  </si>
  <si>
    <t>English</t>
  </si>
  <si>
    <t>Angol</t>
  </si>
  <si>
    <t>Magyar</t>
  </si>
  <si>
    <t>Language:
Please select!!!</t>
  </si>
  <si>
    <t>Nyelv:
Kérlek válassz!!!!</t>
  </si>
  <si>
    <t>Boy</t>
  </si>
  <si>
    <t>Girl</t>
  </si>
  <si>
    <t>Name</t>
  </si>
  <si>
    <t>Születési dátum
(Év.Hó.Nap)</t>
  </si>
  <si>
    <t>Date of Birth
(Year.Mouth.Day)</t>
  </si>
  <si>
    <t>Életkor szerinti kategória
(legördülő lista)</t>
  </si>
  <si>
    <t>Nem
(legördülő
 lista)</t>
  </si>
  <si>
    <t>Category of age
(combo box)</t>
  </si>
  <si>
    <t>Gender
(combo
box)</t>
  </si>
  <si>
    <t>Súlycsoport
(legördülő lista)</t>
  </si>
  <si>
    <t>Övfokozat
(legördülő lista)</t>
  </si>
  <si>
    <t>Formagyakorlat
(legördülő lista)</t>
  </si>
  <si>
    <t>Erő törés
(legördülő lista
Igen/Nem)</t>
  </si>
  <si>
    <t>Category of weight
(combo box)</t>
  </si>
  <si>
    <t>Pattern
(combo box)</t>
  </si>
  <si>
    <t>Összesen:</t>
  </si>
  <si>
    <t>Cost:</t>
  </si>
  <si>
    <t>All costs:</t>
  </si>
  <si>
    <t>Children</t>
  </si>
  <si>
    <t>Junior</t>
  </si>
  <si>
    <t>Power test
(combo box
Yes/No)</t>
  </si>
  <si>
    <t>Degree
(combo box)</t>
  </si>
  <si>
    <t>Serdülő IFiú</t>
  </si>
  <si>
    <t>Serdülő ILány</t>
  </si>
  <si>
    <t>Serdülő IIFiú</t>
  </si>
  <si>
    <t>Serdülő IILány</t>
  </si>
  <si>
    <t>Cadet_I</t>
  </si>
  <si>
    <t>Serdülő_I</t>
  </si>
  <si>
    <t>Serdülő_II</t>
  </si>
  <si>
    <t>Cadet_II</t>
  </si>
  <si>
    <t>Yes</t>
  </si>
  <si>
    <t>No</t>
  </si>
  <si>
    <t>Serdülő_IForma</t>
  </si>
  <si>
    <t>Serdülő_IIForma</t>
  </si>
  <si>
    <t>_I_Dan</t>
  </si>
  <si>
    <t>_II_Dan</t>
  </si>
  <si>
    <t>_III_Dan</t>
  </si>
  <si>
    <t>_IV_Dan</t>
  </si>
  <si>
    <t>_V_Dan</t>
  </si>
  <si>
    <t>_VI_Dan</t>
  </si>
  <si>
    <t>Team, Club Name</t>
  </si>
  <si>
    <t>Coach name, phone number</t>
  </si>
  <si>
    <r>
      <rPr>
        <b/>
        <i/>
        <sz val="18"/>
        <color indexed="53"/>
        <rFont val="Calibri"/>
        <family val="2"/>
      </rPr>
      <t xml:space="preserve">NEMZETEK KUPÁJA HATVAN 2022
</t>
    </r>
    <r>
      <rPr>
        <b/>
        <sz val="14"/>
        <color indexed="62"/>
        <rFont val="Calibri"/>
        <family val="2"/>
      </rPr>
      <t>GYERMEK, SERDÜLŐ, IFJÚSÁGI KOROSZTÁLY RÉSZÉRE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</si>
</sst>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H_U_F_-;\-* #,##0\ _H_U_F_-;_-* &quot;-&quot;\ _H_U_F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_-* #,##0\ [$Ft-40E]_-;\-* #,##0\ [$Ft-40E]_-;_-* &quot;-&quot;??\ [$Ft-40E]_-;_-@_-"/>
    <numFmt numFmtId="175" formatCode="#,##0\ &quot;Ft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2"/>
      <name val="Calibri"/>
      <family val="2"/>
    </font>
    <font>
      <b/>
      <i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mbria"/>
      <family val="1"/>
    </font>
    <font>
      <i/>
      <strike/>
      <sz val="11"/>
      <color indexed="8"/>
      <name val="Calibri"/>
      <family val="2"/>
    </font>
    <font>
      <i/>
      <strike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mbria"/>
      <family val="1"/>
    </font>
    <font>
      <i/>
      <strike/>
      <sz val="11"/>
      <color theme="1"/>
      <name val="Calibri"/>
      <family val="2"/>
    </font>
    <font>
      <i/>
      <strike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14" fontId="0" fillId="33" borderId="18" xfId="0" applyNumberForma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14" fontId="0" fillId="33" borderId="19" xfId="0" applyNumberFormat="1" applyFill="1" applyBorder="1" applyAlignment="1" applyProtection="1">
      <alignment horizontal="center" vertical="center" wrapText="1"/>
      <protection locked="0"/>
    </xf>
    <xf numFmtId="0" fontId="47" fillId="33" borderId="20" xfId="0" applyFont="1" applyFill="1" applyBorder="1" applyAlignment="1" applyProtection="1">
      <alignment horizontal="center" vertical="center" wrapText="1"/>
      <protection/>
    </xf>
    <xf numFmtId="14" fontId="47" fillId="33" borderId="20" xfId="0" applyNumberFormat="1" applyFont="1" applyFill="1" applyBorder="1" applyAlignment="1" applyProtection="1">
      <alignment horizontal="center" vertical="center" wrapText="1"/>
      <protection/>
    </xf>
    <xf numFmtId="0" fontId="47" fillId="34" borderId="20" xfId="0" applyFont="1" applyFill="1" applyBorder="1" applyAlignment="1" applyProtection="1">
      <alignment horizontal="center" vertical="center" wrapText="1"/>
      <protection/>
    </xf>
    <xf numFmtId="0" fontId="47" fillId="34" borderId="20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 wrapText="1"/>
      <protection/>
    </xf>
    <xf numFmtId="6" fontId="48" fillId="34" borderId="21" xfId="0" applyNumberFormat="1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 wrapText="1"/>
      <protection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 wrapText="1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49" fillId="36" borderId="14" xfId="0" applyFont="1" applyFill="1" applyBorder="1" applyAlignment="1" applyProtection="1">
      <alignment horizontal="right" vertical="center" wrapText="1"/>
      <protection/>
    </xf>
    <xf numFmtId="0" fontId="49" fillId="36" borderId="31" xfId="0" applyFont="1" applyFill="1" applyBorder="1" applyAlignment="1" applyProtection="1">
      <alignment horizontal="right" vertical="center" wrapText="1"/>
      <protection/>
    </xf>
    <xf numFmtId="0" fontId="49" fillId="36" borderId="28" xfId="0" applyFont="1" applyFill="1" applyBorder="1" applyAlignment="1" applyProtection="1">
      <alignment horizontal="right" vertical="center" wrapText="1"/>
      <protection/>
    </xf>
    <xf numFmtId="0" fontId="49" fillId="36" borderId="12" xfId="0" applyFont="1" applyFill="1" applyBorder="1" applyAlignment="1" applyProtection="1">
      <alignment horizontal="right" vertical="center" wrapText="1"/>
      <protection/>
    </xf>
    <xf numFmtId="0" fontId="49" fillId="36" borderId="32" xfId="0" applyFont="1" applyFill="1" applyBorder="1" applyAlignment="1" applyProtection="1">
      <alignment horizontal="right" vertical="center" wrapText="1"/>
      <protection/>
    </xf>
    <xf numFmtId="0" fontId="49" fillId="36" borderId="30" xfId="0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40" fillId="0" borderId="14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36" borderId="12" xfId="0" applyFont="1" applyFill="1" applyBorder="1" applyAlignment="1" applyProtection="1">
      <alignment horizontal="center" vertical="center" wrapText="1"/>
      <protection/>
    </xf>
    <xf numFmtId="0" fontId="40" fillId="36" borderId="32" xfId="0" applyFont="1" applyFill="1" applyBorder="1" applyAlignment="1" applyProtection="1">
      <alignment horizontal="center" vertical="center" wrapText="1"/>
      <protection/>
    </xf>
    <xf numFmtId="0" fontId="50" fillId="36" borderId="32" xfId="0" applyFont="1" applyFill="1" applyBorder="1" applyAlignment="1" applyProtection="1">
      <alignment horizontal="center" vertical="center" wrapText="1"/>
      <protection locked="0"/>
    </xf>
    <xf numFmtId="0" fontId="50" fillId="36" borderId="30" xfId="0" applyFont="1" applyFill="1" applyBorder="1" applyAlignment="1" applyProtection="1">
      <alignment horizontal="center" vertical="center" wrapText="1"/>
      <protection locked="0"/>
    </xf>
    <xf numFmtId="175" fontId="49" fillId="36" borderId="29" xfId="0" applyNumberFormat="1" applyFont="1" applyFill="1" applyBorder="1" applyAlignment="1" applyProtection="1">
      <alignment horizontal="center" vertical="center" wrapText="1"/>
      <protection/>
    </xf>
    <xf numFmtId="0" fontId="49" fillId="36" borderId="30" xfId="0" applyFont="1" applyFill="1" applyBorder="1" applyAlignment="1" applyProtection="1">
      <alignment horizontal="center" vertical="center" wrapText="1"/>
      <protection/>
    </xf>
    <xf numFmtId="0" fontId="40" fillId="33" borderId="15" xfId="0" applyFont="1" applyFill="1" applyBorder="1" applyAlignment="1" applyProtection="1">
      <alignment horizontal="center" vertical="center" wrapText="1"/>
      <protection/>
    </xf>
    <xf numFmtId="0" fontId="40" fillId="33" borderId="33" xfId="0" applyFont="1" applyFill="1" applyBorder="1" applyAlignment="1" applyProtection="1">
      <alignment horizontal="center" vertical="center" wrapText="1"/>
      <protection/>
    </xf>
    <xf numFmtId="0" fontId="40" fillId="33" borderId="21" xfId="0" applyFont="1" applyFill="1" applyBorder="1" applyAlignment="1" applyProtection="1">
      <alignment horizontal="center" vertical="center" wrapText="1"/>
      <protection/>
    </xf>
    <xf numFmtId="0" fontId="40" fillId="33" borderId="14" xfId="0" applyFont="1" applyFill="1" applyBorder="1" applyAlignment="1" applyProtection="1">
      <alignment horizontal="center" vertical="center" wrapText="1"/>
      <protection locked="0"/>
    </xf>
    <xf numFmtId="0" fontId="40" fillId="33" borderId="31" xfId="0" applyFont="1" applyFill="1" applyBorder="1" applyAlignment="1" applyProtection="1">
      <alignment horizontal="center" vertical="center" wrapText="1"/>
      <protection locked="0"/>
    </xf>
    <xf numFmtId="0" fontId="40" fillId="33" borderId="28" xfId="0" applyFont="1" applyFill="1" applyBorder="1" applyAlignment="1" applyProtection="1">
      <alignment horizontal="center" vertical="center" wrapText="1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3" borderId="29" xfId="0" applyFont="1" applyFill="1" applyBorder="1" applyAlignment="1" applyProtection="1">
      <alignment horizontal="center" vertical="center" wrapText="1"/>
      <protection locked="0"/>
    </xf>
    <xf numFmtId="0" fontId="40" fillId="33" borderId="12" xfId="0" applyFont="1" applyFill="1" applyBorder="1" applyAlignment="1" applyProtection="1">
      <alignment horizontal="center" vertical="center" wrapText="1"/>
      <protection locked="0"/>
    </xf>
    <xf numFmtId="0" fontId="40" fillId="33" borderId="32" xfId="0" applyFont="1" applyFill="1" applyBorder="1" applyAlignment="1" applyProtection="1">
      <alignment horizontal="center" vertical="center" wrapText="1"/>
      <protection locked="0"/>
    </xf>
    <xf numFmtId="0" fontId="40" fillId="33" borderId="30" xfId="0" applyFont="1" applyFill="1" applyBorder="1" applyAlignment="1" applyProtection="1">
      <alignment horizontal="center" vertical="center" wrapText="1"/>
      <protection locked="0"/>
    </xf>
    <xf numFmtId="175" fontId="0" fillId="34" borderId="34" xfId="0" applyNumberForma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76200</xdr:rowOff>
    </xdr:from>
    <xdr:to>
      <xdr:col>9</xdr:col>
      <xdr:colOff>1800225</xdr:colOff>
      <xdr:row>6</xdr:row>
      <xdr:rowOff>314325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76200"/>
          <a:ext cx="28479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66675</xdr:rowOff>
    </xdr:from>
    <xdr:to>
      <xdr:col>2</xdr:col>
      <xdr:colOff>409575</xdr:colOff>
      <xdr:row>6</xdr:row>
      <xdr:rowOff>371475</xdr:rowOff>
    </xdr:to>
    <xdr:pic>
      <xdr:nvPicPr>
        <xdr:cNvPr id="2" name="Kép 2" descr="http://www.taekwon-do.hu/szovetseg/nemkup09_files/image0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66675"/>
          <a:ext cx="14478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4.00390625" style="12" bestFit="1" customWidth="1"/>
    <col min="2" max="2" width="23.28125" style="12" customWidth="1"/>
    <col min="3" max="3" width="15.8515625" style="12" customWidth="1"/>
    <col min="4" max="4" width="18.140625" style="12" customWidth="1"/>
    <col min="5" max="5" width="11.7109375" style="12" customWidth="1"/>
    <col min="6" max="6" width="14.00390625" style="12" customWidth="1"/>
    <col min="7" max="7" width="11.7109375" style="12" customWidth="1"/>
    <col min="8" max="9" width="16.140625" style="12" customWidth="1"/>
    <col min="10" max="10" width="27.57421875" style="12" customWidth="1"/>
    <col min="11" max="16384" width="9.140625" style="12" customWidth="1"/>
  </cols>
  <sheetData>
    <row r="1" spans="1:10" ht="15" customHeight="1">
      <c r="A1" s="55"/>
      <c r="B1" s="56"/>
      <c r="C1" s="57"/>
      <c r="D1" s="61" t="s">
        <v>108</v>
      </c>
      <c r="E1" s="62"/>
      <c r="F1" s="62"/>
      <c r="G1" s="62"/>
      <c r="H1" s="63"/>
      <c r="I1" s="43"/>
      <c r="J1" s="44"/>
    </row>
    <row r="2" spans="1:10" ht="15">
      <c r="A2" s="58"/>
      <c r="B2" s="59"/>
      <c r="C2" s="60"/>
      <c r="D2" s="64"/>
      <c r="E2" s="65"/>
      <c r="F2" s="65"/>
      <c r="G2" s="65"/>
      <c r="H2" s="66"/>
      <c r="I2" s="45"/>
      <c r="J2" s="46"/>
    </row>
    <row r="3" spans="1:10" ht="28.5" customHeight="1" thickBot="1">
      <c r="A3" s="58"/>
      <c r="B3" s="59"/>
      <c r="C3" s="60"/>
      <c r="D3" s="67"/>
      <c r="E3" s="68"/>
      <c r="F3" s="68"/>
      <c r="G3" s="68"/>
      <c r="H3" s="69"/>
      <c r="I3" s="45"/>
      <c r="J3" s="46"/>
    </row>
    <row r="4" spans="1:10" ht="27" customHeight="1" thickBot="1">
      <c r="A4" s="58"/>
      <c r="B4" s="59"/>
      <c r="C4" s="60"/>
      <c r="D4" s="70" t="str">
        <f>language!B4</f>
        <v>Nyelv:
Kérlek válassz!!!!</v>
      </c>
      <c r="E4" s="71"/>
      <c r="F4" s="72" t="s">
        <v>60</v>
      </c>
      <c r="G4" s="72"/>
      <c r="H4" s="73"/>
      <c r="I4" s="45"/>
      <c r="J4" s="46"/>
    </row>
    <row r="5" spans="1:10" ht="15" customHeight="1" thickBot="1">
      <c r="A5" s="58"/>
      <c r="B5" s="59"/>
      <c r="C5" s="60"/>
      <c r="D5" s="76" t="str">
        <f>language!B23</f>
        <v>Csapat, Egyesület neve</v>
      </c>
      <c r="E5" s="77"/>
      <c r="F5" s="78"/>
      <c r="G5" s="76" t="str">
        <f>language!B24</f>
        <v>Edző neve, telefonszáma, előrhetősége</v>
      </c>
      <c r="H5" s="77"/>
      <c r="I5" s="45"/>
      <c r="J5" s="46"/>
    </row>
    <row r="6" spans="1:10" ht="15">
      <c r="A6" s="58"/>
      <c r="B6" s="59"/>
      <c r="C6" s="60"/>
      <c r="D6" s="79"/>
      <c r="E6" s="80"/>
      <c r="F6" s="81"/>
      <c r="G6" s="79"/>
      <c r="H6" s="80"/>
      <c r="I6" s="45"/>
      <c r="J6" s="46"/>
    </row>
    <row r="7" spans="1:10" ht="30" customHeight="1">
      <c r="A7" s="58"/>
      <c r="B7" s="59"/>
      <c r="C7" s="60"/>
      <c r="D7" s="82"/>
      <c r="E7" s="83"/>
      <c r="F7" s="84"/>
      <c r="G7" s="82"/>
      <c r="H7" s="83"/>
      <c r="I7" s="45"/>
      <c r="J7" s="46"/>
    </row>
    <row r="8" spans="1:10" ht="2.25" customHeight="1" thickBot="1">
      <c r="A8" s="5"/>
      <c r="B8" s="6"/>
      <c r="C8" s="6"/>
      <c r="D8" s="82"/>
      <c r="E8" s="83"/>
      <c r="F8" s="84"/>
      <c r="G8" s="82"/>
      <c r="H8" s="83"/>
      <c r="I8" s="45"/>
      <c r="J8" s="46"/>
    </row>
    <row r="9" spans="1:10" ht="15.75" hidden="1" thickBot="1">
      <c r="A9" s="5"/>
      <c r="B9" s="6"/>
      <c r="C9" s="6"/>
      <c r="D9" s="82"/>
      <c r="E9" s="83"/>
      <c r="F9" s="84"/>
      <c r="G9" s="82"/>
      <c r="H9" s="83"/>
      <c r="I9" s="45"/>
      <c r="J9" s="46"/>
    </row>
    <row r="10" spans="1:10" ht="15.75" hidden="1" thickBot="1">
      <c r="A10" s="7"/>
      <c r="B10" s="6"/>
      <c r="C10" s="6"/>
      <c r="D10" s="85"/>
      <c r="E10" s="86"/>
      <c r="F10" s="87"/>
      <c r="G10" s="85"/>
      <c r="H10" s="86"/>
      <c r="I10" s="47"/>
      <c r="J10" s="48"/>
    </row>
    <row r="11" spans="1:10" ht="49.5" customHeight="1" thickBot="1">
      <c r="A11" s="8" t="s">
        <v>2</v>
      </c>
      <c r="B11" s="30" t="str">
        <f>language!B7</f>
        <v>Név</v>
      </c>
      <c r="C11" s="9" t="str">
        <f>language!B8</f>
        <v>Születési dátum
(Év.Hó.Nap)</v>
      </c>
      <c r="D11" s="9" t="str">
        <f>language!B9</f>
        <v>Életkor szerinti kategória
(legördülő lista)</v>
      </c>
      <c r="E11" s="10" t="str">
        <f>language!B10</f>
        <v>Nem
(legördülő
 lista)</v>
      </c>
      <c r="F11" s="9" t="str">
        <f>language!B11</f>
        <v>Súlycsoport
(legördülő lista)</v>
      </c>
      <c r="G11" s="10" t="str">
        <f>language!B12</f>
        <v>Övfokozat
(legördülő lista)</v>
      </c>
      <c r="H11" s="10" t="str">
        <f>language!B13</f>
        <v>Formagyakorlat
(legördülő lista)</v>
      </c>
      <c r="I11" s="10" t="str">
        <f>language!B14</f>
        <v>Erő törés
(legördülő lista
Igen/Nem)</v>
      </c>
      <c r="J11" s="8" t="str">
        <f>language!B15</f>
        <v>Fizetendő</v>
      </c>
    </row>
    <row r="12" spans="1:10" ht="16.5" thickBot="1">
      <c r="A12" s="11" t="s">
        <v>40</v>
      </c>
      <c r="B12" s="23" t="s">
        <v>41</v>
      </c>
      <c r="C12" s="24">
        <v>78509</v>
      </c>
      <c r="D12" s="25" t="str">
        <f>HLOOKUP(F4,language!C1:D32,17,0)</f>
        <v>Gyermek</v>
      </c>
      <c r="E12" s="26" t="str">
        <f>HLOOKUP(F4,language!C1:D32,5,0)</f>
        <v>Fiú</v>
      </c>
      <c r="F12" s="27" t="s">
        <v>14</v>
      </c>
      <c r="G12" s="26" t="s">
        <v>38</v>
      </c>
      <c r="H12" s="26" t="s">
        <v>28</v>
      </c>
      <c r="I12" s="26" t="str">
        <f>HLOOKUP(F4,language!C1:D32,22,0)</f>
        <v>Nem</v>
      </c>
      <c r="J12" s="28"/>
    </row>
    <row r="13" spans="1:10" ht="15">
      <c r="A13" s="13">
        <v>1</v>
      </c>
      <c r="B13" s="2"/>
      <c r="C13" s="3"/>
      <c r="D13" s="4"/>
      <c r="E13" s="17"/>
      <c r="F13" s="32"/>
      <c r="G13" s="31"/>
      <c r="H13" s="17"/>
      <c r="I13" s="29"/>
      <c r="J13" s="88">
        <f>IF(ISBLANK(D13),0,IF(OR(D13="Ifjúsági",D13="Junior"),10000,8000)+IF(OR(I13="Igen",I13="Yes"),2000,0))</f>
        <v>0</v>
      </c>
    </row>
    <row r="14" spans="1:10" ht="15">
      <c r="A14" s="14">
        <v>2</v>
      </c>
      <c r="B14" s="2"/>
      <c r="C14" s="3"/>
      <c r="D14" s="4"/>
      <c r="E14" s="17"/>
      <c r="F14" s="32"/>
      <c r="G14" s="20"/>
      <c r="H14" s="17"/>
      <c r="I14" s="29"/>
      <c r="J14" s="88">
        <f aca="true" t="shared" si="0" ref="J14:J57">IF(ISBLANK(D14),0,IF(OR(D14="Ifjúsági",D14="Junior"),10000,8000)+IF(OR(I14="Igen",I14="Yes"),2000,0))</f>
        <v>0</v>
      </c>
    </row>
    <row r="15" spans="1:10" ht="15">
      <c r="A15" s="14">
        <v>3</v>
      </c>
      <c r="B15" s="2"/>
      <c r="C15" s="3"/>
      <c r="D15" s="4"/>
      <c r="E15" s="17"/>
      <c r="F15" s="32"/>
      <c r="G15" s="20"/>
      <c r="H15" s="17"/>
      <c r="I15" s="29"/>
      <c r="J15" s="88">
        <f t="shared" si="0"/>
        <v>0</v>
      </c>
    </row>
    <row r="16" spans="1:10" ht="15">
      <c r="A16" s="14">
        <v>4</v>
      </c>
      <c r="B16" s="18"/>
      <c r="C16" s="19"/>
      <c r="D16" s="4"/>
      <c r="E16" s="17"/>
      <c r="F16" s="32"/>
      <c r="G16" s="20"/>
      <c r="H16" s="17"/>
      <c r="I16" s="29"/>
      <c r="J16" s="88">
        <f t="shared" si="0"/>
        <v>0</v>
      </c>
    </row>
    <row r="17" spans="1:10" ht="15">
      <c r="A17" s="14">
        <v>5</v>
      </c>
      <c r="B17" s="18"/>
      <c r="C17" s="19"/>
      <c r="D17" s="4"/>
      <c r="E17" s="17"/>
      <c r="F17" s="32"/>
      <c r="G17" s="20"/>
      <c r="H17" s="17"/>
      <c r="I17" s="29"/>
      <c r="J17" s="88">
        <f t="shared" si="0"/>
        <v>0</v>
      </c>
    </row>
    <row r="18" spans="1:10" ht="15">
      <c r="A18" s="14">
        <v>6</v>
      </c>
      <c r="B18" s="18"/>
      <c r="C18" s="19"/>
      <c r="D18" s="4"/>
      <c r="E18" s="17"/>
      <c r="F18" s="32"/>
      <c r="G18" s="20"/>
      <c r="H18" s="17"/>
      <c r="I18" s="29"/>
      <c r="J18" s="88">
        <f t="shared" si="0"/>
        <v>0</v>
      </c>
    </row>
    <row r="19" spans="1:10" ht="15">
      <c r="A19" s="14">
        <v>7</v>
      </c>
      <c r="B19" s="18"/>
      <c r="C19" s="19"/>
      <c r="D19" s="4"/>
      <c r="E19" s="17"/>
      <c r="F19" s="32"/>
      <c r="G19" s="20"/>
      <c r="H19" s="17"/>
      <c r="I19" s="29"/>
      <c r="J19" s="88">
        <f t="shared" si="0"/>
        <v>0</v>
      </c>
    </row>
    <row r="20" spans="1:10" ht="15">
      <c r="A20" s="14">
        <v>8</v>
      </c>
      <c r="B20" s="18"/>
      <c r="C20" s="19"/>
      <c r="D20" s="4"/>
      <c r="E20" s="17"/>
      <c r="F20" s="32"/>
      <c r="G20" s="20"/>
      <c r="H20" s="17"/>
      <c r="I20" s="29"/>
      <c r="J20" s="88">
        <f t="shared" si="0"/>
        <v>0</v>
      </c>
    </row>
    <row r="21" spans="1:10" ht="15">
      <c r="A21" s="14">
        <v>9</v>
      </c>
      <c r="B21" s="18"/>
      <c r="C21" s="19"/>
      <c r="D21" s="4"/>
      <c r="E21" s="17"/>
      <c r="F21" s="32"/>
      <c r="G21" s="20"/>
      <c r="H21" s="17"/>
      <c r="I21" s="29"/>
      <c r="J21" s="88">
        <f t="shared" si="0"/>
        <v>0</v>
      </c>
    </row>
    <row r="22" spans="1:10" ht="15">
      <c r="A22" s="14">
        <v>10</v>
      </c>
      <c r="B22" s="18"/>
      <c r="C22" s="19"/>
      <c r="D22" s="4"/>
      <c r="E22" s="17"/>
      <c r="F22" s="32"/>
      <c r="G22" s="20"/>
      <c r="H22" s="17"/>
      <c r="I22" s="29"/>
      <c r="J22" s="88">
        <f t="shared" si="0"/>
        <v>0</v>
      </c>
    </row>
    <row r="23" spans="1:10" ht="15">
      <c r="A23" s="14">
        <v>11</v>
      </c>
      <c r="B23" s="18"/>
      <c r="C23" s="19"/>
      <c r="D23" s="4"/>
      <c r="E23" s="17"/>
      <c r="F23" s="32"/>
      <c r="G23" s="20"/>
      <c r="H23" s="17"/>
      <c r="I23" s="29"/>
      <c r="J23" s="88">
        <f t="shared" si="0"/>
        <v>0</v>
      </c>
    </row>
    <row r="24" spans="1:10" ht="15">
      <c r="A24" s="14">
        <v>12</v>
      </c>
      <c r="B24" s="18"/>
      <c r="C24" s="19"/>
      <c r="D24" s="4"/>
      <c r="E24" s="17"/>
      <c r="F24" s="32"/>
      <c r="G24" s="20"/>
      <c r="H24" s="17"/>
      <c r="I24" s="29"/>
      <c r="J24" s="88">
        <f t="shared" si="0"/>
        <v>0</v>
      </c>
    </row>
    <row r="25" spans="1:10" ht="15">
      <c r="A25" s="14">
        <v>13</v>
      </c>
      <c r="B25" s="18"/>
      <c r="C25" s="19"/>
      <c r="D25" s="4"/>
      <c r="E25" s="17"/>
      <c r="F25" s="32"/>
      <c r="G25" s="20"/>
      <c r="H25" s="17"/>
      <c r="I25" s="29"/>
      <c r="J25" s="88">
        <f t="shared" si="0"/>
        <v>0</v>
      </c>
    </row>
    <row r="26" spans="1:10" ht="15">
      <c r="A26" s="14">
        <v>14</v>
      </c>
      <c r="B26" s="18"/>
      <c r="C26" s="19"/>
      <c r="D26" s="4"/>
      <c r="E26" s="17"/>
      <c r="F26" s="32"/>
      <c r="G26" s="20"/>
      <c r="H26" s="17"/>
      <c r="I26" s="29"/>
      <c r="J26" s="88">
        <f t="shared" si="0"/>
        <v>0</v>
      </c>
    </row>
    <row r="27" spans="1:10" ht="15">
      <c r="A27" s="14">
        <v>15</v>
      </c>
      <c r="B27" s="18"/>
      <c r="C27" s="19"/>
      <c r="D27" s="4"/>
      <c r="E27" s="17"/>
      <c r="F27" s="32"/>
      <c r="G27" s="20"/>
      <c r="H27" s="17"/>
      <c r="I27" s="29"/>
      <c r="J27" s="88">
        <f t="shared" si="0"/>
        <v>0</v>
      </c>
    </row>
    <row r="28" spans="1:10" ht="15">
      <c r="A28" s="14">
        <v>16</v>
      </c>
      <c r="B28" s="18"/>
      <c r="C28" s="19"/>
      <c r="D28" s="4"/>
      <c r="E28" s="17"/>
      <c r="F28" s="32"/>
      <c r="G28" s="20"/>
      <c r="H28" s="17"/>
      <c r="I28" s="29"/>
      <c r="J28" s="88">
        <f t="shared" si="0"/>
        <v>0</v>
      </c>
    </row>
    <row r="29" spans="1:10" ht="15">
      <c r="A29" s="14">
        <v>17</v>
      </c>
      <c r="B29" s="18"/>
      <c r="C29" s="19"/>
      <c r="D29" s="4"/>
      <c r="E29" s="17"/>
      <c r="F29" s="32"/>
      <c r="G29" s="20"/>
      <c r="H29" s="17"/>
      <c r="I29" s="29"/>
      <c r="J29" s="88">
        <f t="shared" si="0"/>
        <v>0</v>
      </c>
    </row>
    <row r="30" spans="1:10" ht="15">
      <c r="A30" s="14">
        <v>18</v>
      </c>
      <c r="B30" s="18"/>
      <c r="C30" s="19"/>
      <c r="D30" s="4"/>
      <c r="E30" s="17"/>
      <c r="F30" s="32"/>
      <c r="G30" s="20"/>
      <c r="H30" s="17"/>
      <c r="I30" s="29"/>
      <c r="J30" s="88">
        <f t="shared" si="0"/>
        <v>0</v>
      </c>
    </row>
    <row r="31" spans="1:10" ht="15">
      <c r="A31" s="14">
        <v>19</v>
      </c>
      <c r="B31" s="18"/>
      <c r="C31" s="19"/>
      <c r="D31" s="4"/>
      <c r="E31" s="17"/>
      <c r="F31" s="32"/>
      <c r="G31" s="20"/>
      <c r="H31" s="17"/>
      <c r="I31" s="29"/>
      <c r="J31" s="88">
        <f t="shared" si="0"/>
        <v>0</v>
      </c>
    </row>
    <row r="32" spans="1:10" ht="15">
      <c r="A32" s="14">
        <v>20</v>
      </c>
      <c r="B32" s="18"/>
      <c r="C32" s="19"/>
      <c r="D32" s="4"/>
      <c r="E32" s="17"/>
      <c r="F32" s="32"/>
      <c r="G32" s="20"/>
      <c r="H32" s="17"/>
      <c r="I32" s="29"/>
      <c r="J32" s="88">
        <f t="shared" si="0"/>
        <v>0</v>
      </c>
    </row>
    <row r="33" spans="1:10" ht="15">
      <c r="A33" s="14">
        <v>21</v>
      </c>
      <c r="B33" s="21"/>
      <c r="C33" s="22"/>
      <c r="D33" s="4"/>
      <c r="E33" s="17"/>
      <c r="F33" s="32"/>
      <c r="G33" s="20"/>
      <c r="H33" s="17"/>
      <c r="I33" s="29"/>
      <c r="J33" s="88">
        <f t="shared" si="0"/>
        <v>0</v>
      </c>
    </row>
    <row r="34" spans="1:10" ht="15">
      <c r="A34" s="14">
        <v>22</v>
      </c>
      <c r="B34" s="21"/>
      <c r="C34" s="22"/>
      <c r="D34" s="4"/>
      <c r="E34" s="17"/>
      <c r="F34" s="32"/>
      <c r="G34" s="20"/>
      <c r="H34" s="17"/>
      <c r="I34" s="29"/>
      <c r="J34" s="88">
        <f t="shared" si="0"/>
        <v>0</v>
      </c>
    </row>
    <row r="35" spans="1:10" ht="15">
      <c r="A35" s="14">
        <v>23</v>
      </c>
      <c r="B35" s="21"/>
      <c r="C35" s="22"/>
      <c r="D35" s="4"/>
      <c r="E35" s="17"/>
      <c r="F35" s="32"/>
      <c r="G35" s="20"/>
      <c r="H35" s="17"/>
      <c r="I35" s="29"/>
      <c r="J35" s="88">
        <f t="shared" si="0"/>
        <v>0</v>
      </c>
    </row>
    <row r="36" spans="1:10" ht="15">
      <c r="A36" s="14">
        <v>24</v>
      </c>
      <c r="B36" s="21"/>
      <c r="C36" s="22"/>
      <c r="D36" s="4"/>
      <c r="E36" s="17"/>
      <c r="F36" s="32"/>
      <c r="G36" s="20"/>
      <c r="H36" s="17"/>
      <c r="I36" s="29"/>
      <c r="J36" s="88">
        <f t="shared" si="0"/>
        <v>0</v>
      </c>
    </row>
    <row r="37" spans="1:10" ht="15">
      <c r="A37" s="14">
        <v>25</v>
      </c>
      <c r="B37" s="21"/>
      <c r="C37" s="22"/>
      <c r="D37" s="4"/>
      <c r="E37" s="17"/>
      <c r="F37" s="32"/>
      <c r="G37" s="20"/>
      <c r="H37" s="17"/>
      <c r="I37" s="29"/>
      <c r="J37" s="88">
        <f t="shared" si="0"/>
        <v>0</v>
      </c>
    </row>
    <row r="38" spans="1:10" ht="15">
      <c r="A38" s="14">
        <v>26</v>
      </c>
      <c r="B38" s="21"/>
      <c r="C38" s="22"/>
      <c r="D38" s="4"/>
      <c r="E38" s="17"/>
      <c r="F38" s="32"/>
      <c r="G38" s="20"/>
      <c r="H38" s="17"/>
      <c r="I38" s="29"/>
      <c r="J38" s="88">
        <f t="shared" si="0"/>
        <v>0</v>
      </c>
    </row>
    <row r="39" spans="1:10" ht="15">
      <c r="A39" s="14">
        <v>27</v>
      </c>
      <c r="B39" s="21"/>
      <c r="C39" s="22"/>
      <c r="D39" s="4"/>
      <c r="E39" s="17"/>
      <c r="F39" s="32"/>
      <c r="G39" s="20"/>
      <c r="H39" s="17"/>
      <c r="I39" s="29"/>
      <c r="J39" s="88">
        <f t="shared" si="0"/>
        <v>0</v>
      </c>
    </row>
    <row r="40" spans="1:10" ht="15">
      <c r="A40" s="14">
        <v>28</v>
      </c>
      <c r="B40" s="21"/>
      <c r="C40" s="22"/>
      <c r="D40" s="4"/>
      <c r="E40" s="17"/>
      <c r="F40" s="32"/>
      <c r="G40" s="20"/>
      <c r="H40" s="17"/>
      <c r="I40" s="29"/>
      <c r="J40" s="88">
        <f t="shared" si="0"/>
        <v>0</v>
      </c>
    </row>
    <row r="41" spans="1:10" ht="15">
      <c r="A41" s="14">
        <v>29</v>
      </c>
      <c r="B41" s="21"/>
      <c r="C41" s="22"/>
      <c r="D41" s="4"/>
      <c r="E41" s="17"/>
      <c r="F41" s="32"/>
      <c r="G41" s="20"/>
      <c r="H41" s="17"/>
      <c r="I41" s="29"/>
      <c r="J41" s="88">
        <f t="shared" si="0"/>
        <v>0</v>
      </c>
    </row>
    <row r="42" spans="1:10" ht="15">
      <c r="A42" s="14">
        <v>30</v>
      </c>
      <c r="B42" s="21"/>
      <c r="C42" s="22"/>
      <c r="D42" s="4"/>
      <c r="E42" s="17"/>
      <c r="F42" s="32"/>
      <c r="G42" s="20"/>
      <c r="H42" s="17"/>
      <c r="I42" s="29"/>
      <c r="J42" s="88">
        <f t="shared" si="0"/>
        <v>0</v>
      </c>
    </row>
    <row r="43" spans="1:10" ht="15">
      <c r="A43" s="14">
        <v>31</v>
      </c>
      <c r="B43" s="21"/>
      <c r="C43" s="22"/>
      <c r="D43" s="4"/>
      <c r="E43" s="17"/>
      <c r="F43" s="32"/>
      <c r="G43" s="20"/>
      <c r="H43" s="17"/>
      <c r="I43" s="29"/>
      <c r="J43" s="88">
        <f t="shared" si="0"/>
        <v>0</v>
      </c>
    </row>
    <row r="44" spans="1:10" ht="15">
      <c r="A44" s="14">
        <v>32</v>
      </c>
      <c r="B44" s="21"/>
      <c r="C44" s="22"/>
      <c r="D44" s="4"/>
      <c r="E44" s="17"/>
      <c r="F44" s="32"/>
      <c r="G44" s="20"/>
      <c r="H44" s="17"/>
      <c r="I44" s="29"/>
      <c r="J44" s="88">
        <f t="shared" si="0"/>
        <v>0</v>
      </c>
    </row>
    <row r="45" spans="1:10" ht="15">
      <c r="A45" s="14">
        <v>33</v>
      </c>
      <c r="B45" s="21"/>
      <c r="C45" s="22"/>
      <c r="D45" s="4"/>
      <c r="E45" s="17"/>
      <c r="F45" s="32"/>
      <c r="G45" s="20"/>
      <c r="H45" s="17"/>
      <c r="I45" s="29"/>
      <c r="J45" s="88">
        <f t="shared" si="0"/>
        <v>0</v>
      </c>
    </row>
    <row r="46" spans="1:10" ht="15">
      <c r="A46" s="14">
        <v>34</v>
      </c>
      <c r="B46" s="21"/>
      <c r="C46" s="22"/>
      <c r="D46" s="4"/>
      <c r="E46" s="17"/>
      <c r="F46" s="32"/>
      <c r="G46" s="20"/>
      <c r="H46" s="17"/>
      <c r="I46" s="29"/>
      <c r="J46" s="88">
        <f t="shared" si="0"/>
        <v>0</v>
      </c>
    </row>
    <row r="47" spans="1:10" ht="15">
      <c r="A47" s="14">
        <v>35</v>
      </c>
      <c r="B47" s="21"/>
      <c r="C47" s="22"/>
      <c r="D47" s="4"/>
      <c r="E47" s="17"/>
      <c r="F47" s="32"/>
      <c r="G47" s="20"/>
      <c r="H47" s="17"/>
      <c r="I47" s="29"/>
      <c r="J47" s="88">
        <f t="shared" si="0"/>
        <v>0</v>
      </c>
    </row>
    <row r="48" spans="1:10" ht="15">
      <c r="A48" s="14">
        <v>36</v>
      </c>
      <c r="B48" s="21"/>
      <c r="C48" s="22"/>
      <c r="D48" s="4"/>
      <c r="E48" s="17"/>
      <c r="F48" s="32"/>
      <c r="G48" s="20"/>
      <c r="H48" s="17"/>
      <c r="I48" s="29"/>
      <c r="J48" s="88">
        <f t="shared" si="0"/>
        <v>0</v>
      </c>
    </row>
    <row r="49" spans="1:10" ht="15">
      <c r="A49" s="14">
        <v>37</v>
      </c>
      <c r="B49" s="21"/>
      <c r="C49" s="22"/>
      <c r="D49" s="4"/>
      <c r="E49" s="17"/>
      <c r="F49" s="32"/>
      <c r="G49" s="20"/>
      <c r="H49" s="17"/>
      <c r="I49" s="29"/>
      <c r="J49" s="88">
        <f t="shared" si="0"/>
        <v>0</v>
      </c>
    </row>
    <row r="50" spans="1:10" ht="15">
      <c r="A50" s="14">
        <v>38</v>
      </c>
      <c r="B50" s="21"/>
      <c r="C50" s="22"/>
      <c r="D50" s="4"/>
      <c r="E50" s="17"/>
      <c r="F50" s="32"/>
      <c r="G50" s="20"/>
      <c r="H50" s="17"/>
      <c r="I50" s="29"/>
      <c r="J50" s="88">
        <f t="shared" si="0"/>
        <v>0</v>
      </c>
    </row>
    <row r="51" spans="1:10" ht="15">
      <c r="A51" s="14">
        <v>39</v>
      </c>
      <c r="B51" s="21"/>
      <c r="C51" s="22"/>
      <c r="D51" s="4"/>
      <c r="E51" s="17"/>
      <c r="F51" s="32"/>
      <c r="G51" s="20"/>
      <c r="H51" s="17"/>
      <c r="I51" s="29"/>
      <c r="J51" s="88">
        <f t="shared" si="0"/>
        <v>0</v>
      </c>
    </row>
    <row r="52" spans="1:10" ht="15">
      <c r="A52" s="14">
        <v>40</v>
      </c>
      <c r="B52" s="21"/>
      <c r="C52" s="22"/>
      <c r="D52" s="4"/>
      <c r="E52" s="17"/>
      <c r="F52" s="32"/>
      <c r="G52" s="20"/>
      <c r="H52" s="17"/>
      <c r="I52" s="29"/>
      <c r="J52" s="88">
        <f t="shared" si="0"/>
        <v>0</v>
      </c>
    </row>
    <row r="53" spans="1:10" ht="15">
      <c r="A53" s="14">
        <v>41</v>
      </c>
      <c r="B53" s="21"/>
      <c r="C53" s="22"/>
      <c r="D53" s="4"/>
      <c r="E53" s="17"/>
      <c r="F53" s="32"/>
      <c r="G53" s="20"/>
      <c r="H53" s="17"/>
      <c r="I53" s="29"/>
      <c r="J53" s="88">
        <f t="shared" si="0"/>
        <v>0</v>
      </c>
    </row>
    <row r="54" spans="1:10" ht="15">
      <c r="A54" s="14">
        <v>42</v>
      </c>
      <c r="B54" s="21"/>
      <c r="C54" s="22"/>
      <c r="D54" s="4"/>
      <c r="E54" s="17"/>
      <c r="F54" s="32"/>
      <c r="G54" s="20"/>
      <c r="H54" s="17"/>
      <c r="I54" s="29"/>
      <c r="J54" s="88">
        <f t="shared" si="0"/>
        <v>0</v>
      </c>
    </row>
    <row r="55" spans="1:10" ht="15">
      <c r="A55" s="14">
        <v>43</v>
      </c>
      <c r="B55" s="21"/>
      <c r="C55" s="22"/>
      <c r="D55" s="4"/>
      <c r="E55" s="17"/>
      <c r="F55" s="32"/>
      <c r="G55" s="20"/>
      <c r="H55" s="17"/>
      <c r="I55" s="29"/>
      <c r="J55" s="88">
        <f t="shared" si="0"/>
        <v>0</v>
      </c>
    </row>
    <row r="56" spans="1:10" ht="15">
      <c r="A56" s="14">
        <v>44</v>
      </c>
      <c r="B56" s="21"/>
      <c r="C56" s="22"/>
      <c r="D56" s="4"/>
      <c r="E56" s="17"/>
      <c r="F56" s="32"/>
      <c r="G56" s="20"/>
      <c r="H56" s="17"/>
      <c r="I56" s="29"/>
      <c r="J56" s="88">
        <f t="shared" si="0"/>
        <v>0</v>
      </c>
    </row>
    <row r="57" spans="1:10" ht="15.75" thickBot="1">
      <c r="A57" s="37">
        <v>45</v>
      </c>
      <c r="B57" s="21"/>
      <c r="C57" s="22"/>
      <c r="D57" s="38"/>
      <c r="E57" s="39"/>
      <c r="F57" s="40"/>
      <c r="G57" s="41"/>
      <c r="H57" s="39"/>
      <c r="I57" s="42"/>
      <c r="J57" s="88">
        <f t="shared" si="0"/>
        <v>0</v>
      </c>
    </row>
    <row r="58" spans="1:10" ht="15" customHeight="1">
      <c r="A58" s="49" t="str">
        <f>language!B16</f>
        <v>Összesen:</v>
      </c>
      <c r="B58" s="50"/>
      <c r="C58" s="50"/>
      <c r="D58" s="50"/>
      <c r="E58" s="50"/>
      <c r="F58" s="50"/>
      <c r="G58" s="50"/>
      <c r="H58" s="50"/>
      <c r="I58" s="51"/>
      <c r="J58" s="74">
        <f>SUM(J13:J57)</f>
        <v>0</v>
      </c>
    </row>
    <row r="59" spans="1:10" ht="15.75" thickBot="1">
      <c r="A59" s="52"/>
      <c r="B59" s="53"/>
      <c r="C59" s="53"/>
      <c r="D59" s="53"/>
      <c r="E59" s="53"/>
      <c r="F59" s="53"/>
      <c r="G59" s="53"/>
      <c r="H59" s="53"/>
      <c r="I59" s="54"/>
      <c r="J59" s="75"/>
    </row>
    <row r="65" spans="3:7" ht="18">
      <c r="C65" s="15"/>
      <c r="D65" s="16"/>
      <c r="E65" s="16"/>
      <c r="F65" s="16"/>
      <c r="G65" s="16"/>
    </row>
    <row r="66" spans="3:7" ht="15">
      <c r="C66" s="16"/>
      <c r="D66" s="16"/>
      <c r="E66" s="16"/>
      <c r="F66" s="16"/>
      <c r="G66" s="16"/>
    </row>
    <row r="67" spans="3:7" ht="15">
      <c r="C67" s="16"/>
      <c r="D67" s="16"/>
      <c r="E67" s="16"/>
      <c r="F67" s="16"/>
      <c r="G67" s="16"/>
    </row>
    <row r="68" spans="3:7" ht="15">
      <c r="C68" s="16"/>
      <c r="D68" s="16"/>
      <c r="E68" s="16"/>
      <c r="F68" s="16"/>
      <c r="G68" s="16"/>
    </row>
  </sheetData>
  <sheetProtection sheet="1" formatCells="0" formatColumns="0" formatRows="0" selectLockedCells="1" sort="0" autoFilter="0"/>
  <mergeCells count="11">
    <mergeCell ref="G6:H10"/>
    <mergeCell ref="I1:J10"/>
    <mergeCell ref="A58:I59"/>
    <mergeCell ref="A1:C7"/>
    <mergeCell ref="D1:H3"/>
    <mergeCell ref="D4:E4"/>
    <mergeCell ref="F4:H4"/>
    <mergeCell ref="J58:J59"/>
    <mergeCell ref="D5:F5"/>
    <mergeCell ref="G5:H5"/>
    <mergeCell ref="D6:F10"/>
  </mergeCells>
  <dataValidations count="7">
    <dataValidation type="list" allowBlank="1" showInputMessage="1" showErrorMessage="1" sqref="D13:D57">
      <formula1>Korosztály</formula1>
    </dataValidation>
    <dataValidation type="list" allowBlank="1" showInputMessage="1" showErrorMessage="1" sqref="E13:E57">
      <formula1>Nem</formula1>
    </dataValidation>
    <dataValidation type="list" allowBlank="1" showInputMessage="1" showErrorMessage="1" sqref="G13:G57">
      <formula1>Övfokozat</formula1>
    </dataValidation>
    <dataValidation type="list" showInputMessage="1" showErrorMessage="1" sqref="H13:H57">
      <formula1>INDIRECT(D13&amp;G13)</formula1>
    </dataValidation>
    <dataValidation type="list" showInputMessage="1" showErrorMessage="1" sqref="F13:F57">
      <formula1>INDIRECT(D13&amp;E13)</formula1>
    </dataValidation>
    <dataValidation type="list" allowBlank="1" showInputMessage="1" showErrorMessage="1" sqref="F4:H4">
      <formula1>"English,Hungarian"</formula1>
    </dataValidation>
    <dataValidation type="list" showInputMessage="1" showErrorMessage="1" sqref="I13:I57">
      <formula1>INDIRECT(D13&amp;E13&amp;"Törés")</formula1>
    </dataValidation>
  </dataValidation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C1">
      <selection activeCell="P19" sqref="P19:P20"/>
    </sheetView>
  </sheetViews>
  <sheetFormatPr defaultColWidth="9.140625" defaultRowHeight="15"/>
  <cols>
    <col min="1" max="1" width="11.00390625" style="0" customWidth="1"/>
    <col min="4" max="4" width="14.28125" style="0" customWidth="1"/>
    <col min="5" max="6" width="13.57421875" style="0" customWidth="1"/>
    <col min="7" max="8" width="15.28125" style="0" customWidth="1"/>
    <col min="9" max="9" width="14.140625" style="0" bestFit="1" customWidth="1"/>
    <col min="10" max="10" width="11.140625" style="0" bestFit="1" customWidth="1"/>
    <col min="11" max="11" width="11.8515625" style="0" bestFit="1" customWidth="1"/>
    <col min="12" max="12" width="11.140625" style="0" bestFit="1" customWidth="1"/>
    <col min="13" max="13" width="11.8515625" style="0" bestFit="1" customWidth="1"/>
    <col min="14" max="14" width="10.57421875" style="0" bestFit="1" customWidth="1"/>
    <col min="15" max="15" width="11.8515625" style="0" bestFit="1" customWidth="1"/>
    <col min="16" max="16" width="15.8515625" style="0" bestFit="1" customWidth="1"/>
    <col min="17" max="17" width="9.140625" style="0" customWidth="1"/>
  </cols>
  <sheetData>
    <row r="1" spans="1:16" ht="15">
      <c r="A1" t="s">
        <v>9</v>
      </c>
      <c r="B1" t="s">
        <v>10</v>
      </c>
      <c r="C1" t="s">
        <v>8</v>
      </c>
      <c r="D1" t="s">
        <v>42</v>
      </c>
      <c r="E1" t="s">
        <v>98</v>
      </c>
      <c r="F1" t="s">
        <v>99</v>
      </c>
      <c r="G1" t="s">
        <v>43</v>
      </c>
      <c r="H1" t="s">
        <v>26</v>
      </c>
      <c r="I1" t="s">
        <v>27</v>
      </c>
      <c r="J1" t="s">
        <v>88</v>
      </c>
      <c r="K1" t="s">
        <v>89</v>
      </c>
      <c r="L1" t="s">
        <v>90</v>
      </c>
      <c r="M1" t="s">
        <v>91</v>
      </c>
      <c r="N1" t="s">
        <v>11</v>
      </c>
      <c r="O1" t="s">
        <v>12</v>
      </c>
      <c r="P1" t="s">
        <v>45</v>
      </c>
    </row>
    <row r="2" spans="1:16" ht="15">
      <c r="A2" t="str">
        <f>language!B17</f>
        <v>Gyermek</v>
      </c>
      <c r="B2" t="str">
        <f>language!B5</f>
        <v>Fiú</v>
      </c>
      <c r="C2" t="s">
        <v>31</v>
      </c>
      <c r="D2" t="s">
        <v>28</v>
      </c>
      <c r="E2" t="s">
        <v>28</v>
      </c>
      <c r="F2" t="s">
        <v>28</v>
      </c>
      <c r="G2" t="s">
        <v>28</v>
      </c>
      <c r="H2" s="1" t="s">
        <v>13</v>
      </c>
      <c r="I2" s="1" t="s">
        <v>13</v>
      </c>
      <c r="J2" s="1" t="s">
        <v>15</v>
      </c>
      <c r="K2" s="1" t="s">
        <v>15</v>
      </c>
      <c r="L2" s="1" t="s">
        <v>21</v>
      </c>
      <c r="M2" s="1" t="s">
        <v>17</v>
      </c>
      <c r="N2" s="1" t="s">
        <v>20</v>
      </c>
      <c r="O2" s="1" t="s">
        <v>21</v>
      </c>
      <c r="P2" t="s">
        <v>46</v>
      </c>
    </row>
    <row r="3" spans="1:16" ht="15">
      <c r="A3" t="str">
        <f>language!B18</f>
        <v>Serdülő_I</v>
      </c>
      <c r="B3" t="str">
        <f>language!B6</f>
        <v>Lány</v>
      </c>
      <c r="C3" t="s">
        <v>39</v>
      </c>
      <c r="D3" t="s">
        <v>28</v>
      </c>
      <c r="E3" t="s">
        <v>28</v>
      </c>
      <c r="F3" t="s">
        <v>28</v>
      </c>
      <c r="G3" t="s">
        <v>28</v>
      </c>
      <c r="H3" s="1" t="s">
        <v>15</v>
      </c>
      <c r="I3" s="1" t="s">
        <v>15</v>
      </c>
      <c r="J3" s="1" t="s">
        <v>16</v>
      </c>
      <c r="K3" s="1" t="s">
        <v>16</v>
      </c>
      <c r="L3" s="1" t="s">
        <v>20</v>
      </c>
      <c r="M3" s="1" t="s">
        <v>21</v>
      </c>
      <c r="N3" s="1" t="s">
        <v>19</v>
      </c>
      <c r="O3" s="1" t="s">
        <v>56</v>
      </c>
      <c r="P3" t="s">
        <v>10</v>
      </c>
    </row>
    <row r="4" spans="1:15" ht="15">
      <c r="A4" t="str">
        <f>language!B19</f>
        <v>Serdülő_II</v>
      </c>
      <c r="C4" t="s">
        <v>38</v>
      </c>
      <c r="D4" t="s">
        <v>28</v>
      </c>
      <c r="E4" t="s">
        <v>28</v>
      </c>
      <c r="F4" t="s">
        <v>28</v>
      </c>
      <c r="G4" t="s">
        <v>28</v>
      </c>
      <c r="H4" s="1" t="s">
        <v>16</v>
      </c>
      <c r="I4" s="1" t="s">
        <v>16</v>
      </c>
      <c r="J4" s="1" t="s">
        <v>17</v>
      </c>
      <c r="K4" s="1" t="s">
        <v>17</v>
      </c>
      <c r="L4" s="1" t="s">
        <v>19</v>
      </c>
      <c r="M4" s="1" t="s">
        <v>20</v>
      </c>
      <c r="N4" s="1" t="s">
        <v>22</v>
      </c>
      <c r="O4" s="1" t="s">
        <v>57</v>
      </c>
    </row>
    <row r="5" spans="1:15" ht="15">
      <c r="A5" t="str">
        <f>language!B20</f>
        <v>Ifjúsági</v>
      </c>
      <c r="C5" t="s">
        <v>37</v>
      </c>
      <c r="D5" t="s">
        <v>29</v>
      </c>
      <c r="E5" t="s">
        <v>29</v>
      </c>
      <c r="F5" t="s">
        <v>29</v>
      </c>
      <c r="G5" t="s">
        <v>29</v>
      </c>
      <c r="H5" s="1" t="s">
        <v>17</v>
      </c>
      <c r="I5" s="1" t="s">
        <v>17</v>
      </c>
      <c r="J5" s="1" t="s">
        <v>21</v>
      </c>
      <c r="K5" s="1" t="s">
        <v>21</v>
      </c>
      <c r="L5" s="1" t="s">
        <v>22</v>
      </c>
      <c r="M5" s="1" t="s">
        <v>19</v>
      </c>
      <c r="N5" s="1" t="s">
        <v>23</v>
      </c>
      <c r="O5" s="1" t="s">
        <v>58</v>
      </c>
    </row>
    <row r="6" spans="3:15" ht="15">
      <c r="C6" t="s">
        <v>32</v>
      </c>
      <c r="D6" t="s">
        <v>29</v>
      </c>
      <c r="E6" t="s">
        <v>29</v>
      </c>
      <c r="F6" t="s">
        <v>29</v>
      </c>
      <c r="G6" t="s">
        <v>29</v>
      </c>
      <c r="H6" s="1" t="s">
        <v>18</v>
      </c>
      <c r="I6" s="1" t="s">
        <v>18</v>
      </c>
      <c r="J6" s="1" t="s">
        <v>53</v>
      </c>
      <c r="K6" s="1" t="s">
        <v>53</v>
      </c>
      <c r="L6" s="1" t="s">
        <v>47</v>
      </c>
      <c r="M6" s="1" t="s">
        <v>54</v>
      </c>
      <c r="N6" s="1" t="s">
        <v>24</v>
      </c>
      <c r="O6" s="1" t="s">
        <v>59</v>
      </c>
    </row>
    <row r="7" spans="3:14" ht="15">
      <c r="C7" t="s">
        <v>36</v>
      </c>
      <c r="D7" t="s">
        <v>29</v>
      </c>
      <c r="E7" t="s">
        <v>29</v>
      </c>
      <c r="F7" t="s">
        <v>29</v>
      </c>
      <c r="G7" t="s">
        <v>29</v>
      </c>
      <c r="N7" s="1" t="s">
        <v>55</v>
      </c>
    </row>
    <row r="8" spans="3:7" ht="15">
      <c r="C8" t="s">
        <v>35</v>
      </c>
      <c r="D8" t="s">
        <v>30</v>
      </c>
      <c r="E8" t="s">
        <v>30</v>
      </c>
      <c r="F8" t="s">
        <v>30</v>
      </c>
      <c r="G8" t="s">
        <v>30</v>
      </c>
    </row>
    <row r="9" spans="3:7" ht="15">
      <c r="C9" t="s">
        <v>34</v>
      </c>
      <c r="D9" t="s">
        <v>30</v>
      </c>
      <c r="E9" t="s">
        <v>30</v>
      </c>
      <c r="F9" t="s">
        <v>30</v>
      </c>
      <c r="G9" t="s">
        <v>30</v>
      </c>
    </row>
    <row r="10" spans="3:7" ht="15">
      <c r="C10" t="s">
        <v>33</v>
      </c>
      <c r="D10" t="s">
        <v>30</v>
      </c>
      <c r="E10" t="s">
        <v>30</v>
      </c>
      <c r="F10" t="s">
        <v>30</v>
      </c>
      <c r="G10" t="s">
        <v>30</v>
      </c>
    </row>
    <row r="11" spans="3:7" ht="15">
      <c r="C11" t="s">
        <v>100</v>
      </c>
      <c r="E11" t="s">
        <v>48</v>
      </c>
      <c r="F11" t="s">
        <v>48</v>
      </c>
      <c r="G11" t="s">
        <v>48</v>
      </c>
    </row>
    <row r="12" spans="3:7" ht="15">
      <c r="C12" t="s">
        <v>101</v>
      </c>
      <c r="E12" t="s">
        <v>48</v>
      </c>
      <c r="F12" t="s">
        <v>48</v>
      </c>
      <c r="G12" t="s">
        <v>48</v>
      </c>
    </row>
    <row r="13" spans="3:7" ht="15">
      <c r="C13" t="s">
        <v>102</v>
      </c>
      <c r="E13" t="s">
        <v>48</v>
      </c>
      <c r="F13" t="s">
        <v>48</v>
      </c>
      <c r="G13" t="s">
        <v>48</v>
      </c>
    </row>
    <row r="14" ht="15">
      <c r="C14" t="s">
        <v>103</v>
      </c>
    </row>
    <row r="15" ht="15">
      <c r="C15" t="s">
        <v>104</v>
      </c>
    </row>
    <row r="16" ht="15">
      <c r="C16" t="s">
        <v>105</v>
      </c>
    </row>
    <row r="18" spans="3:16" ht="15">
      <c r="C18" t="s">
        <v>8</v>
      </c>
      <c r="D18" t="s">
        <v>42</v>
      </c>
      <c r="E18" t="s">
        <v>44</v>
      </c>
      <c r="F18" t="s">
        <v>99</v>
      </c>
      <c r="G18" t="s">
        <v>43</v>
      </c>
      <c r="H18" t="s">
        <v>26</v>
      </c>
      <c r="I18" t="s">
        <v>27</v>
      </c>
      <c r="J18" t="s">
        <v>49</v>
      </c>
      <c r="K18" t="s">
        <v>50</v>
      </c>
      <c r="L18" t="s">
        <v>51</v>
      </c>
      <c r="M18" t="s">
        <v>52</v>
      </c>
      <c r="N18" t="s">
        <v>11</v>
      </c>
      <c r="O18" t="s">
        <v>12</v>
      </c>
      <c r="P18" t="s">
        <v>45</v>
      </c>
    </row>
    <row r="19" spans="3:16" ht="15">
      <c r="C19" t="s">
        <v>31</v>
      </c>
      <c r="D19" t="s">
        <v>28</v>
      </c>
      <c r="E19" t="s">
        <v>28</v>
      </c>
      <c r="F19" t="s">
        <v>28</v>
      </c>
      <c r="G19" t="s">
        <v>28</v>
      </c>
      <c r="H19" s="1" t="s">
        <v>13</v>
      </c>
      <c r="I19" s="1" t="s">
        <v>13</v>
      </c>
      <c r="J19" s="1" t="s">
        <v>15</v>
      </c>
      <c r="K19" s="1" t="s">
        <v>15</v>
      </c>
      <c r="L19" s="1" t="s">
        <v>21</v>
      </c>
      <c r="M19" s="1" t="s">
        <v>17</v>
      </c>
      <c r="N19" s="1" t="s">
        <v>20</v>
      </c>
      <c r="O19" s="1" t="s">
        <v>21</v>
      </c>
      <c r="P19" t="s">
        <v>96</v>
      </c>
    </row>
    <row r="20" spans="3:16" ht="15">
      <c r="C20" t="s">
        <v>39</v>
      </c>
      <c r="D20" t="s">
        <v>28</v>
      </c>
      <c r="E20" t="s">
        <v>28</v>
      </c>
      <c r="F20" t="s">
        <v>28</v>
      </c>
      <c r="G20" t="s">
        <v>28</v>
      </c>
      <c r="H20" s="1" t="s">
        <v>15</v>
      </c>
      <c r="I20" s="1" t="s">
        <v>15</v>
      </c>
      <c r="J20" s="1" t="s">
        <v>16</v>
      </c>
      <c r="K20" s="1" t="s">
        <v>16</v>
      </c>
      <c r="L20" s="1" t="s">
        <v>20</v>
      </c>
      <c r="M20" s="1" t="s">
        <v>21</v>
      </c>
      <c r="N20" s="1" t="s">
        <v>19</v>
      </c>
      <c r="O20" s="1" t="s">
        <v>56</v>
      </c>
      <c r="P20" t="s">
        <v>97</v>
      </c>
    </row>
    <row r="21" spans="3:15" ht="15">
      <c r="C21" t="s">
        <v>38</v>
      </c>
      <c r="D21" t="s">
        <v>28</v>
      </c>
      <c r="E21" t="s">
        <v>28</v>
      </c>
      <c r="F21" t="s">
        <v>28</v>
      </c>
      <c r="G21" t="s">
        <v>28</v>
      </c>
      <c r="H21" s="1" t="s">
        <v>16</v>
      </c>
      <c r="I21" s="1" t="s">
        <v>16</v>
      </c>
      <c r="J21" s="1" t="s">
        <v>17</v>
      </c>
      <c r="K21" s="1" t="s">
        <v>17</v>
      </c>
      <c r="L21" s="1" t="s">
        <v>19</v>
      </c>
      <c r="M21" s="1" t="s">
        <v>20</v>
      </c>
      <c r="N21" s="1" t="s">
        <v>22</v>
      </c>
      <c r="O21" s="1" t="s">
        <v>57</v>
      </c>
    </row>
    <row r="22" spans="3:15" ht="15">
      <c r="C22" t="s">
        <v>37</v>
      </c>
      <c r="D22" t="s">
        <v>29</v>
      </c>
      <c r="E22" t="s">
        <v>29</v>
      </c>
      <c r="F22" t="s">
        <v>29</v>
      </c>
      <c r="G22" t="s">
        <v>29</v>
      </c>
      <c r="H22" s="1" t="s">
        <v>17</v>
      </c>
      <c r="I22" s="1" t="s">
        <v>17</v>
      </c>
      <c r="J22" s="1" t="s">
        <v>21</v>
      </c>
      <c r="K22" s="1" t="s">
        <v>21</v>
      </c>
      <c r="L22" s="1" t="s">
        <v>22</v>
      </c>
      <c r="M22" s="1" t="s">
        <v>19</v>
      </c>
      <c r="N22" s="1" t="s">
        <v>23</v>
      </c>
      <c r="O22" s="1" t="s">
        <v>58</v>
      </c>
    </row>
    <row r="23" spans="3:15" ht="15">
      <c r="C23" t="s">
        <v>32</v>
      </c>
      <c r="D23" t="s">
        <v>29</v>
      </c>
      <c r="E23" t="s">
        <v>29</v>
      </c>
      <c r="F23" t="s">
        <v>29</v>
      </c>
      <c r="G23" t="s">
        <v>29</v>
      </c>
      <c r="H23" s="1" t="s">
        <v>18</v>
      </c>
      <c r="I23" s="1" t="s">
        <v>18</v>
      </c>
      <c r="J23" s="1" t="s">
        <v>53</v>
      </c>
      <c r="K23" s="1" t="s">
        <v>53</v>
      </c>
      <c r="L23" s="1" t="s">
        <v>47</v>
      </c>
      <c r="M23" s="1" t="s">
        <v>54</v>
      </c>
      <c r="N23" s="1" t="s">
        <v>24</v>
      </c>
      <c r="O23" s="1" t="s">
        <v>59</v>
      </c>
    </row>
    <row r="24" spans="3:14" ht="15">
      <c r="C24" t="s">
        <v>36</v>
      </c>
      <c r="D24" t="s">
        <v>29</v>
      </c>
      <c r="E24" t="s">
        <v>29</v>
      </c>
      <c r="F24" t="s">
        <v>29</v>
      </c>
      <c r="G24" t="s">
        <v>29</v>
      </c>
      <c r="N24" s="1" t="s">
        <v>55</v>
      </c>
    </row>
    <row r="25" spans="3:7" ht="15">
      <c r="C25" t="s">
        <v>35</v>
      </c>
      <c r="D25" t="s">
        <v>30</v>
      </c>
      <c r="E25" t="s">
        <v>30</v>
      </c>
      <c r="F25" t="s">
        <v>30</v>
      </c>
      <c r="G25" t="s">
        <v>30</v>
      </c>
    </row>
    <row r="26" spans="3:7" ht="15">
      <c r="C26" t="s">
        <v>34</v>
      </c>
      <c r="D26" t="s">
        <v>30</v>
      </c>
      <c r="E26" t="s">
        <v>30</v>
      </c>
      <c r="F26" t="s">
        <v>30</v>
      </c>
      <c r="G26" t="s">
        <v>30</v>
      </c>
    </row>
    <row r="27" spans="3:7" ht="15">
      <c r="C27" t="s">
        <v>33</v>
      </c>
      <c r="D27" t="s">
        <v>30</v>
      </c>
      <c r="E27" t="s">
        <v>30</v>
      </c>
      <c r="F27" t="s">
        <v>30</v>
      </c>
      <c r="G27" t="s">
        <v>30</v>
      </c>
    </row>
    <row r="28" spans="3:7" ht="15">
      <c r="C28" t="s">
        <v>100</v>
      </c>
      <c r="E28" t="s">
        <v>48</v>
      </c>
      <c r="F28" t="s">
        <v>48</v>
      </c>
      <c r="G28" t="s">
        <v>48</v>
      </c>
    </row>
    <row r="29" spans="3:7" ht="15">
      <c r="C29" t="s">
        <v>101</v>
      </c>
      <c r="E29" t="s">
        <v>48</v>
      </c>
      <c r="F29" t="s">
        <v>48</v>
      </c>
      <c r="G29" t="s">
        <v>48</v>
      </c>
    </row>
    <row r="30" spans="3:7" ht="15">
      <c r="C30" t="s">
        <v>102</v>
      </c>
      <c r="E30" t="s">
        <v>48</v>
      </c>
      <c r="F30" t="s">
        <v>48</v>
      </c>
      <c r="G30" t="s">
        <v>48</v>
      </c>
    </row>
    <row r="31" ht="15">
      <c r="C31" t="s">
        <v>103</v>
      </c>
    </row>
    <row r="32" ht="15">
      <c r="C32" t="s">
        <v>104</v>
      </c>
    </row>
    <row r="33" ht="15">
      <c r="C3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37.7109375" style="0" bestFit="1" customWidth="1"/>
    <col min="3" max="3" width="34.140625" style="0" customWidth="1"/>
    <col min="4" max="4" width="38.8515625" style="0" customWidth="1"/>
    <col min="5" max="5" width="13.8515625" style="0" customWidth="1"/>
    <col min="6" max="6" width="9.140625" style="0" customWidth="1"/>
  </cols>
  <sheetData>
    <row r="1" spans="2:4" ht="15">
      <c r="B1" s="33" t="str">
        <f>'EGYÉNI NEVEZÉSI LAP'!F4</f>
        <v>Hungarian</v>
      </c>
      <c r="C1" s="33" t="s">
        <v>61</v>
      </c>
      <c r="D1" t="s">
        <v>60</v>
      </c>
    </row>
    <row r="2" spans="1:4" ht="15">
      <c r="A2">
        <v>2</v>
      </c>
      <c r="B2" t="str">
        <f>HLOOKUP(B1,C1:D1000,2,0)</f>
        <v>Angol</v>
      </c>
      <c r="C2" s="34" t="s">
        <v>61</v>
      </c>
      <c r="D2" s="34" t="s">
        <v>62</v>
      </c>
    </row>
    <row r="3" spans="1:4" ht="15">
      <c r="A3">
        <v>3</v>
      </c>
      <c r="B3" t="str">
        <f>HLOOKUP(B1,C1:D1000,3,0)</f>
        <v>Magyar</v>
      </c>
      <c r="C3" s="34" t="s">
        <v>60</v>
      </c>
      <c r="D3" s="34" t="s">
        <v>63</v>
      </c>
    </row>
    <row r="4" spans="1:4" ht="30">
      <c r="A4">
        <v>4</v>
      </c>
      <c r="B4" t="str">
        <f>HLOOKUP(B1,C1:D1000,4,0)</f>
        <v>Nyelv:
Kérlek válassz!!!!</v>
      </c>
      <c r="C4" s="35" t="s">
        <v>64</v>
      </c>
      <c r="D4" s="35" t="s">
        <v>65</v>
      </c>
    </row>
    <row r="5" spans="1:4" ht="15">
      <c r="A5">
        <v>5</v>
      </c>
      <c r="B5" t="str">
        <f>HLOOKUP(B1,C1:D1000,5,0)</f>
        <v>Fiú</v>
      </c>
      <c r="C5" t="s">
        <v>66</v>
      </c>
      <c r="D5" t="s">
        <v>3</v>
      </c>
    </row>
    <row r="6" spans="1:4" ht="15">
      <c r="A6">
        <v>6</v>
      </c>
      <c r="B6" t="str">
        <f>HLOOKUP(B1,C1:D1000,6,0)</f>
        <v>Lány</v>
      </c>
      <c r="C6" t="s">
        <v>67</v>
      </c>
      <c r="D6" t="s">
        <v>6</v>
      </c>
    </row>
    <row r="7" spans="1:4" ht="15">
      <c r="A7">
        <v>7</v>
      </c>
      <c r="B7" t="str">
        <f>HLOOKUP(B1,C1:D1000,7,0)</f>
        <v>Név</v>
      </c>
      <c r="C7" t="s">
        <v>68</v>
      </c>
      <c r="D7" t="s">
        <v>0</v>
      </c>
    </row>
    <row r="8" spans="1:4" ht="30">
      <c r="A8">
        <v>8</v>
      </c>
      <c r="B8" t="str">
        <f>HLOOKUP(B1,C1:D1000,8,0)</f>
        <v>Születési dátum
(Év.Hó.Nap)</v>
      </c>
      <c r="C8" s="36" t="s">
        <v>70</v>
      </c>
      <c r="D8" s="36" t="s">
        <v>69</v>
      </c>
    </row>
    <row r="9" spans="1:4" ht="30">
      <c r="A9">
        <v>9</v>
      </c>
      <c r="B9" t="str">
        <f>HLOOKUP(B1,C1:D1000,9,0)</f>
        <v>Életkor szerinti kategória
(legördülő lista)</v>
      </c>
      <c r="C9" s="36" t="s">
        <v>73</v>
      </c>
      <c r="D9" s="36" t="s">
        <v>71</v>
      </c>
    </row>
    <row r="10" spans="1:4" ht="45">
      <c r="A10">
        <v>10</v>
      </c>
      <c r="B10" t="str">
        <f>HLOOKUP(B1,C1:D1000,10,0)</f>
        <v>Nem
(legördülő
 lista)</v>
      </c>
      <c r="C10" s="36" t="s">
        <v>74</v>
      </c>
      <c r="D10" s="36" t="s">
        <v>72</v>
      </c>
    </row>
    <row r="11" spans="1:4" ht="30">
      <c r="A11">
        <v>11</v>
      </c>
      <c r="B11" t="str">
        <f>HLOOKUP(B1,C1:D1000,11,0)</f>
        <v>Súlycsoport
(legördülő lista)</v>
      </c>
      <c r="C11" s="36" t="s">
        <v>79</v>
      </c>
      <c r="D11" s="36" t="s">
        <v>75</v>
      </c>
    </row>
    <row r="12" spans="1:4" ht="30">
      <c r="A12">
        <v>12</v>
      </c>
      <c r="B12" t="str">
        <f>HLOOKUP(B1,C1:D1000,12,0)</f>
        <v>Övfokozat
(legördülő lista)</v>
      </c>
      <c r="C12" s="36" t="s">
        <v>87</v>
      </c>
      <c r="D12" s="36" t="s">
        <v>76</v>
      </c>
    </row>
    <row r="13" spans="1:4" ht="30">
      <c r="A13">
        <v>13</v>
      </c>
      <c r="B13" t="str">
        <f>HLOOKUP(B1,C1:D1000,13,0)</f>
        <v>Formagyakorlat
(legördülő lista)</v>
      </c>
      <c r="C13" s="36" t="s">
        <v>80</v>
      </c>
      <c r="D13" s="36" t="s">
        <v>77</v>
      </c>
    </row>
    <row r="14" spans="1:4" ht="45">
      <c r="A14">
        <v>14</v>
      </c>
      <c r="B14" t="str">
        <f>HLOOKUP(B1,C1:D1000,14,0)</f>
        <v>Erő törés
(legördülő lista
Igen/Nem)</v>
      </c>
      <c r="C14" s="36" t="s">
        <v>86</v>
      </c>
      <c r="D14" s="36" t="s">
        <v>78</v>
      </c>
    </row>
    <row r="15" spans="1:4" ht="15">
      <c r="A15">
        <v>15</v>
      </c>
      <c r="B15" t="str">
        <f>HLOOKUP(B1,C1:D1000,15,0)</f>
        <v>Fizetendő</v>
      </c>
      <c r="C15" s="36" t="s">
        <v>82</v>
      </c>
      <c r="D15" s="36" t="s">
        <v>1</v>
      </c>
    </row>
    <row r="16" spans="1:4" ht="15">
      <c r="A16">
        <v>16</v>
      </c>
      <c r="B16" t="str">
        <f>HLOOKUP(B1,C1:D1000,16,0)</f>
        <v>Összesen:</v>
      </c>
      <c r="C16" s="36" t="s">
        <v>83</v>
      </c>
      <c r="D16" s="36" t="s">
        <v>81</v>
      </c>
    </row>
    <row r="17" spans="1:4" ht="15">
      <c r="A17">
        <v>17</v>
      </c>
      <c r="B17" t="str">
        <f>HLOOKUP(B1,C1:D1000,17,0)</f>
        <v>Gyermek</v>
      </c>
      <c r="C17" s="36" t="s">
        <v>84</v>
      </c>
      <c r="D17" t="s">
        <v>25</v>
      </c>
    </row>
    <row r="18" spans="1:4" ht="15">
      <c r="A18">
        <v>18</v>
      </c>
      <c r="B18" t="str">
        <f>HLOOKUP(B1,C1:D1000,18,0)</f>
        <v>Serdülő_I</v>
      </c>
      <c r="C18" s="36" t="s">
        <v>92</v>
      </c>
      <c r="D18" t="s">
        <v>93</v>
      </c>
    </row>
    <row r="19" spans="1:4" ht="15">
      <c r="A19">
        <v>19</v>
      </c>
      <c r="B19" t="str">
        <f>HLOOKUP(B1,C1:D1000,19,0)</f>
        <v>Serdülő_II</v>
      </c>
      <c r="C19" s="36" t="s">
        <v>95</v>
      </c>
      <c r="D19" t="s">
        <v>94</v>
      </c>
    </row>
    <row r="20" spans="1:4" ht="15">
      <c r="A20">
        <v>20</v>
      </c>
      <c r="B20" t="str">
        <f>HLOOKUP(B1,C1:D1000,20,0)</f>
        <v>Ifjúsági</v>
      </c>
      <c r="C20" s="36" t="s">
        <v>85</v>
      </c>
      <c r="D20" t="s">
        <v>5</v>
      </c>
    </row>
    <row r="21" spans="1:4" ht="15">
      <c r="A21">
        <v>21</v>
      </c>
      <c r="B21" t="str">
        <f>HLOOKUP(B1,C1:D1000,21,0)</f>
        <v>Igen</v>
      </c>
      <c r="C21" s="36" t="s">
        <v>96</v>
      </c>
      <c r="D21" t="s">
        <v>46</v>
      </c>
    </row>
    <row r="22" spans="1:4" ht="15">
      <c r="A22">
        <v>22</v>
      </c>
      <c r="B22" t="str">
        <f>HLOOKUP(B1,C1:D1000,22,0)</f>
        <v>Nem</v>
      </c>
      <c r="C22" s="36" t="s">
        <v>97</v>
      </c>
      <c r="D22" t="s">
        <v>10</v>
      </c>
    </row>
    <row r="23" spans="1:4" ht="15">
      <c r="A23">
        <v>23</v>
      </c>
      <c r="B23" t="str">
        <f>HLOOKUP(B1,C1:D1000,23,0)</f>
        <v>Csapat, Egyesület neve</v>
      </c>
      <c r="C23" s="36" t="s">
        <v>106</v>
      </c>
      <c r="D23" t="s">
        <v>4</v>
      </c>
    </row>
    <row r="24" spans="1:4" ht="15">
      <c r="A24">
        <v>24</v>
      </c>
      <c r="B24" t="str">
        <f>HLOOKUP(B1,C1:D1000,24,0)</f>
        <v>Edző neve, telefonszáma, előrhetősége</v>
      </c>
      <c r="C24" s="36" t="s">
        <v>107</v>
      </c>
      <c r="D24" t="s">
        <v>7</v>
      </c>
    </row>
    <row r="25" ht="15">
      <c r="A25">
        <v>25</v>
      </c>
    </row>
    <row r="26" ht="15">
      <c r="A26">
        <v>26</v>
      </c>
    </row>
    <row r="27" ht="15">
      <c r="A27">
        <v>27</v>
      </c>
    </row>
    <row r="28" ht="15">
      <c r="A28">
        <v>28</v>
      </c>
    </row>
    <row r="29" ht="15">
      <c r="A29">
        <v>29</v>
      </c>
    </row>
    <row r="30" ht="15">
      <c r="A30">
        <v>30</v>
      </c>
    </row>
    <row r="31" ht="15">
      <c r="A31">
        <v>31</v>
      </c>
    </row>
    <row r="32" ht="15">
      <c r="A32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Lódi István</dc:creator>
  <cp:keywords/>
  <dc:description/>
  <cp:lastModifiedBy>Kozma Zsolt</cp:lastModifiedBy>
  <cp:lastPrinted>2016-12-04T08:00:23Z</cp:lastPrinted>
  <dcterms:created xsi:type="dcterms:W3CDTF">2016-10-17T21:04:38Z</dcterms:created>
  <dcterms:modified xsi:type="dcterms:W3CDTF">2022-03-24T21:05:28Z</dcterms:modified>
  <cp:category/>
  <cp:version/>
  <cp:contentType/>
  <cp:contentStatus/>
</cp:coreProperties>
</file>